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arq-01\CEBIPES\corporativo\gfc\Contabilidade CEB IPES\2022\Orçamento\EXECUÇÃO DA DESPESA\"/>
    </mc:Choice>
  </mc:AlternateContent>
  <xr:revisionPtr revIDLastSave="0" documentId="13_ncr:1_{5DE178AF-4E4E-4137-A801-55CF3EDFDEFB}" xr6:coauthVersionLast="47" xr6:coauthVersionMax="47" xr10:uidLastSave="{00000000-0000-0000-0000-000000000000}"/>
  <bookViews>
    <workbookView xWindow="-120" yWindow="-120" windowWidth="29040" windowHeight="15840" xr2:uid="{6C945835-1087-4EFD-808E-8FF974BF6A23}"/>
  </bookViews>
  <sheets>
    <sheet name="EXECUÇÃO ORÇAMEN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Y12" i="3" l="1"/>
  <c r="Y17" i="3" l="1"/>
  <c r="Y21" i="3" s="1"/>
  <c r="AA27" i="3"/>
  <c r="Z27" i="3"/>
  <c r="X27" i="3"/>
  <c r="W27" i="3"/>
  <c r="V27" i="3"/>
  <c r="U27" i="3"/>
  <c r="T27" i="3"/>
  <c r="S27" i="3"/>
  <c r="R27" i="3"/>
  <c r="Q27" i="3"/>
  <c r="P27" i="3"/>
  <c r="N27" i="3"/>
  <c r="AB25" i="3"/>
  <c r="AD25" i="3" s="1"/>
  <c r="AC22" i="3"/>
  <c r="AC20" i="3"/>
  <c r="AA20" i="3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AD19" i="3"/>
  <c r="AB18" i="3"/>
  <c r="AD18" i="3" s="1"/>
  <c r="AD20" i="3" s="1"/>
  <c r="AC17" i="3"/>
  <c r="AC21" i="3" s="1"/>
  <c r="AA17" i="3"/>
  <c r="Z17" i="3"/>
  <c r="Z21" i="3" s="1"/>
  <c r="X17" i="3"/>
  <c r="W17" i="3"/>
  <c r="V17" i="3"/>
  <c r="V21" i="3" s="1"/>
  <c r="U17" i="3"/>
  <c r="U21" i="3" s="1"/>
  <c r="T17" i="3"/>
  <c r="S17" i="3"/>
  <c r="R17" i="3"/>
  <c r="R21" i="3" s="1"/>
  <c r="Q17" i="3"/>
  <c r="Q21" i="3" s="1"/>
  <c r="P17" i="3"/>
  <c r="N17" i="3"/>
  <c r="N21" i="3" s="1"/>
  <c r="AB16" i="3"/>
  <c r="AD16" i="3" s="1"/>
  <c r="AB15" i="3"/>
  <c r="AD15" i="3" s="1"/>
  <c r="AB14" i="3"/>
  <c r="AD14" i="3" s="1"/>
  <c r="AB13" i="3"/>
  <c r="O13" i="3"/>
  <c r="O17" i="3" s="1"/>
  <c r="AB12" i="3"/>
  <c r="AD12" i="3" s="1"/>
  <c r="AB11" i="3"/>
  <c r="AD11" i="3" s="1"/>
  <c r="AB10" i="3"/>
  <c r="AD10" i="3" s="1"/>
  <c r="AB9" i="3"/>
  <c r="AD9" i="3" s="1"/>
  <c r="AB8" i="3"/>
  <c r="AD8" i="3" s="1"/>
  <c r="AB20" i="3" l="1"/>
  <c r="S21" i="3"/>
  <c r="W21" i="3"/>
  <c r="AA21" i="3"/>
  <c r="O21" i="3"/>
  <c r="O26" i="3" s="1"/>
  <c r="Y26" i="3" s="1"/>
  <c r="P21" i="3"/>
  <c r="T21" i="3"/>
  <c r="X21" i="3"/>
  <c r="AB17" i="3"/>
  <c r="AB21" i="3" s="1"/>
  <c r="O27" i="3"/>
  <c r="AD13" i="3"/>
  <c r="AD17" i="3" s="1"/>
  <c r="AD21" i="3" s="1"/>
  <c r="AB26" i="3" l="1"/>
  <c r="Y27" i="3"/>
  <c r="AD26" i="3" l="1"/>
  <c r="AB27" i="3"/>
  <c r="AD27" i="3" s="1"/>
</calcChain>
</file>

<file path=xl/sharedStrings.xml><?xml version="1.0" encoding="utf-8"?>
<sst xmlns="http://schemas.openxmlformats.org/spreadsheetml/2006/main" count="122" uniqueCount="69">
  <si>
    <t>AÇÃO</t>
  </si>
  <si>
    <t>FONTE</t>
  </si>
  <si>
    <t>NATUREZA</t>
  </si>
  <si>
    <t>INVESTIMENTO</t>
  </si>
  <si>
    <t>ADMINISTRAÇÃO DE PESSOAL</t>
  </si>
  <si>
    <t>CEB ILUMINAÇÃO PÚBLICA E SERVIÇOS S/A</t>
  </si>
  <si>
    <t>DESCRIÇÃO DA AÇÃO</t>
  </si>
  <si>
    <t>EVENTO</t>
  </si>
  <si>
    <t>ESFERA</t>
  </si>
  <si>
    <t>UO</t>
  </si>
  <si>
    <t>PROGRAMA DE TRABALHO</t>
  </si>
  <si>
    <t>ID USO</t>
  </si>
  <si>
    <t>CONTRAPARTIDA</t>
  </si>
  <si>
    <t>GRUPO DESPESA</t>
  </si>
  <si>
    <t>PREVISÃO 2022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</si>
  <si>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</si>
  <si>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</si>
  <si>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</si>
  <si>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</si>
  <si>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</si>
  <si>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</si>
  <si>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</si>
  <si>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</si>
  <si>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</si>
  <si>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</si>
  <si>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</si>
  <si>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</si>
  <si>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 REALIZADO</t>
  </si>
  <si>
    <t>REMANEJAMENTOS</t>
  </si>
  <si>
    <t>SALDO</t>
  </si>
  <si>
    <t>CUSTEIO</t>
  </si>
  <si>
    <t>0</t>
  </si>
  <si>
    <t>000000</t>
  </si>
  <si>
    <t xml:space="preserve">ENCARGOS EXTRA OPERACIONAIS - TRIBUTOS SOBRE RECEITA </t>
  </si>
  <si>
    <t xml:space="preserve">CONCESSÃO  DE BENEFICIOS A SERVIDORES </t>
  </si>
  <si>
    <t xml:space="preserve">MANUTENÇAO DE SERVIÇOS ADM. GERAIS </t>
  </si>
  <si>
    <t xml:space="preserve">TARIFAS E ENCARGOS FINANCEIROS </t>
  </si>
  <si>
    <t xml:space="preserve">PARTICIPAÇÃO ACIONÁRIA - FONTE 510 </t>
  </si>
  <si>
    <t>TOTAL DE DESPESAS CUSTEIO</t>
  </si>
  <si>
    <t xml:space="preserve">MODERNIZAÇÃO DE SISTEMA DE INFORMAÇÃO </t>
  </si>
  <si>
    <t>TOTAL DE DESPESAS  INVESTIMENTOS</t>
  </si>
  <si>
    <t>TOTAL DESPESAS: CUSTEIO + INVESTIMENTOS</t>
  </si>
  <si>
    <t>INSCRIÇÃO</t>
  </si>
  <si>
    <t>CLASSIFICAÇÃO CONTÁBIL</t>
  </si>
  <si>
    <t>CLASSIF. ORÇAMENTÁRIA</t>
  </si>
  <si>
    <t>TOTAL RECEITAS</t>
  </si>
  <si>
    <t>EXECUÇÃO 2022</t>
  </si>
  <si>
    <t>25.126.8209.1471.0011</t>
  </si>
  <si>
    <t>CONSTRUÇÃO DE PRÉDIOS E PRÓPRIOS - DF</t>
  </si>
  <si>
    <t>25.752.8209.1984.0009</t>
  </si>
  <si>
    <t>25.122.0001.9055.0004</t>
  </si>
  <si>
    <t>25.122.0001.9090.0006</t>
  </si>
  <si>
    <t>25.122.6001.8504.006</t>
  </si>
  <si>
    <t>MANUTENÇÃO DO SISTEMA DE ILUMINAÇÃO PÚBLICA - DF</t>
  </si>
  <si>
    <t>25.122.6209.8507.0004</t>
  </si>
  <si>
    <t>25.122.8209.8502.0017</t>
  </si>
  <si>
    <t>25.122.8209.8517.0012</t>
  </si>
  <si>
    <t>25.131.6209.8505.0015</t>
  </si>
  <si>
    <t>PUBLICIDADE E PROPAGANDA - DF</t>
  </si>
  <si>
    <t>28.122.0001.9054.0005</t>
  </si>
  <si>
    <t>ALUGUEIS E ARRENDAMENTOS - PRINCIPAL</t>
  </si>
  <si>
    <t>RECEITA INDUSTRIAL PRINCIPAL</t>
  </si>
  <si>
    <t>contingenciado</t>
  </si>
  <si>
    <t>RECEITA - FONTE DE RECURSOS</t>
  </si>
  <si>
    <r>
      <t xml:space="preserve">UNIDADE GESTORA: </t>
    </r>
    <r>
      <rPr>
        <sz val="14"/>
        <color theme="1"/>
        <rFont val="Calibri"/>
        <family val="2"/>
        <scheme val="minor"/>
      </rPr>
      <t>190216</t>
    </r>
  </si>
  <si>
    <r>
      <t xml:space="preserve">GESTÃO: </t>
    </r>
    <r>
      <rPr>
        <sz val="14"/>
        <color theme="1"/>
        <rFont val="Calibri"/>
        <family val="2"/>
        <scheme val="minor"/>
      </rPr>
      <t>19216</t>
    </r>
  </si>
  <si>
    <t>CNPJ: 39.683.726/0001-01</t>
  </si>
  <si>
    <r>
      <t xml:space="preserve">UNIDADE ORÇAMENTÁRIA: </t>
    </r>
    <r>
      <rPr>
        <sz val="14"/>
        <color theme="1"/>
        <rFont val="Calibri"/>
        <family val="2"/>
        <scheme val="minor"/>
      </rPr>
      <t>22215</t>
    </r>
  </si>
  <si>
    <t>ATÉ OUTUBRO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</si>
</sst>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2">
    <xf numFmtId="0" fontId="0" fillId="0" borderId="0" xfId="0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43" fontId="2" fillId="2" borderId="7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3" fontId="4" fillId="0" borderId="4" xfId="0" applyNumberFormat="1" applyFont="1" applyBorder="1" applyAlignment="1">
      <alignment vertical="center" wrapText="1"/>
    </xf>
    <xf numFmtId="43" fontId="4" fillId="0" borderId="4" xfId="1" applyFont="1" applyBorder="1" applyAlignment="1">
      <alignment vertical="center"/>
    </xf>
    <xf numFmtId="43" fontId="4" fillId="0" borderId="4" xfId="1" applyFont="1" applyFill="1" applyBorder="1" applyAlignment="1">
      <alignment vertical="center"/>
    </xf>
    <xf numFmtId="43" fontId="2" fillId="0" borderId="2" xfId="1" applyFont="1" applyFill="1" applyBorder="1" applyAlignment="1">
      <alignment vertical="center"/>
    </xf>
    <xf numFmtId="43" fontId="2" fillId="0" borderId="3" xfId="1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43" fontId="4" fillId="0" borderId="11" xfId="0" applyNumberFormat="1" applyFont="1" applyBorder="1" applyAlignment="1">
      <alignment vertical="center" wrapText="1"/>
    </xf>
    <xf numFmtId="43" fontId="4" fillId="0" borderId="2" xfId="1" applyFont="1" applyBorder="1" applyAlignment="1">
      <alignment vertical="center"/>
    </xf>
    <xf numFmtId="43" fontId="4" fillId="0" borderId="2" xfId="1" applyFont="1" applyFill="1" applyBorder="1" applyAlignment="1">
      <alignment vertical="center"/>
    </xf>
    <xf numFmtId="43" fontId="4" fillId="0" borderId="11" xfId="1" applyFont="1" applyBorder="1" applyAlignment="1">
      <alignment vertical="center"/>
    </xf>
    <xf numFmtId="43" fontId="4" fillId="0" borderId="11" xfId="1" applyFont="1" applyFill="1" applyBorder="1" applyAlignment="1">
      <alignment vertical="center"/>
    </xf>
    <xf numFmtId="43" fontId="4" fillId="0" borderId="11" xfId="1" applyFont="1" applyBorder="1" applyAlignment="1">
      <alignment horizontal="center" vertical="center" wrapText="1"/>
    </xf>
    <xf numFmtId="43" fontId="3" fillId="0" borderId="2" xfId="1" applyFont="1" applyFill="1" applyBorder="1" applyAlignment="1">
      <alignment vertical="center"/>
    </xf>
    <xf numFmtId="43" fontId="5" fillId="0" borderId="2" xfId="1" applyFont="1" applyBorder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3" fontId="2" fillId="5" borderId="7" xfId="0" applyNumberFormat="1" applyFont="1" applyFill="1" applyBorder="1" applyAlignment="1">
      <alignment vertical="center"/>
    </xf>
    <xf numFmtId="43" fontId="2" fillId="5" borderId="14" xfId="1" applyFont="1" applyFill="1" applyBorder="1" applyAlignment="1">
      <alignment vertical="center"/>
    </xf>
    <xf numFmtId="43" fontId="2" fillId="5" borderId="7" xfId="1" applyFont="1" applyFill="1" applyBorder="1" applyAlignment="1">
      <alignment vertical="center"/>
    </xf>
    <xf numFmtId="43" fontId="4" fillId="0" borderId="5" xfId="0" applyNumberFormat="1" applyFont="1" applyBorder="1" applyAlignment="1">
      <alignment vertical="center" wrapText="1"/>
    </xf>
    <xf numFmtId="43" fontId="2" fillId="5" borderId="15" xfId="1" applyFont="1" applyFill="1" applyBorder="1" applyAlignment="1">
      <alignment vertical="center"/>
    </xf>
    <xf numFmtId="43" fontId="2" fillId="5" borderId="16" xfId="1" applyFont="1" applyFill="1" applyBorder="1" applyAlignment="1">
      <alignment vertical="center"/>
    </xf>
    <xf numFmtId="43" fontId="2" fillId="6" borderId="7" xfId="0" applyNumberFormat="1" applyFont="1" applyFill="1" applyBorder="1" applyAlignment="1">
      <alignment vertical="center"/>
    </xf>
    <xf numFmtId="43" fontId="2" fillId="6" borderId="7" xfId="1" applyFont="1" applyFill="1" applyBorder="1" applyAlignment="1">
      <alignment vertical="center"/>
    </xf>
    <xf numFmtId="43" fontId="2" fillId="6" borderId="17" xfId="1" applyFont="1" applyFill="1" applyBorder="1" applyAlignment="1">
      <alignment vertical="center"/>
    </xf>
    <xf numFmtId="43" fontId="2" fillId="6" borderId="18" xfId="1" applyFont="1" applyFill="1" applyBorder="1" applyAlignment="1">
      <alignment vertical="center"/>
    </xf>
    <xf numFmtId="43" fontId="2" fillId="6" borderId="20" xfId="1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2" fillId="6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3" fontId="5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/>
    <xf numFmtId="43" fontId="4" fillId="0" borderId="2" xfId="0" applyNumberFormat="1" applyFont="1" applyBorder="1"/>
    <xf numFmtId="43" fontId="2" fillId="5" borderId="17" xfId="1" applyFont="1" applyFill="1" applyBorder="1" applyAlignment="1">
      <alignment vertical="center"/>
    </xf>
    <xf numFmtId="43" fontId="2" fillId="5" borderId="18" xfId="1" applyFont="1" applyFill="1" applyBorder="1" applyAlignment="1">
      <alignment vertical="center"/>
    </xf>
    <xf numFmtId="43" fontId="2" fillId="5" borderId="19" xfId="1" applyFont="1" applyFill="1" applyBorder="1" applyAlignment="1">
      <alignment vertical="center"/>
    </xf>
    <xf numFmtId="0" fontId="4" fillId="8" borderId="10" xfId="0" applyFont="1" applyFill="1" applyBorder="1" applyAlignment="1">
      <alignment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vertical="center" wrapText="1"/>
    </xf>
    <xf numFmtId="49" fontId="4" fillId="8" borderId="2" xfId="0" applyNumberFormat="1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43" fontId="4" fillId="8" borderId="11" xfId="0" applyNumberFormat="1" applyFont="1" applyFill="1" applyBorder="1" applyAlignment="1">
      <alignment vertical="center" wrapText="1"/>
    </xf>
    <xf numFmtId="0" fontId="4" fillId="8" borderId="9" xfId="0" applyFont="1" applyFill="1" applyBorder="1" applyAlignment="1">
      <alignment horizontal="center" vertical="center" wrapText="1"/>
    </xf>
    <xf numFmtId="43" fontId="4" fillId="8" borderId="2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/>
    <xf numFmtId="43" fontId="4" fillId="0" borderId="0" xfId="0" applyNumberFormat="1" applyFont="1"/>
    <xf numFmtId="43" fontId="4" fillId="0" borderId="0" xfId="1" applyFont="1"/>
    <xf numFmtId="43" fontId="4" fillId="0" borderId="1" xfId="1" applyFont="1" applyBorder="1"/>
    <xf numFmtId="0" fontId="2" fillId="7" borderId="8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vertical="center" wrapText="1"/>
    </xf>
    <xf numFmtId="49" fontId="4" fillId="0" borderId="22" xfId="0" applyNumberFormat="1" applyFont="1" applyBorder="1" applyAlignment="1">
      <alignment horizontal="center" vertical="center" wrapText="1"/>
    </xf>
    <xf numFmtId="0" fontId="4" fillId="8" borderId="22" xfId="0" applyFont="1" applyFill="1" applyBorder="1" applyAlignment="1">
      <alignment horizontal="center" vertical="center" wrapText="1"/>
    </xf>
    <xf numFmtId="43" fontId="4" fillId="0" borderId="4" xfId="0" applyNumberFormat="1" applyFont="1" applyBorder="1" applyAlignment="1">
      <alignment vertical="center"/>
    </xf>
    <xf numFmtId="43" fontId="4" fillId="0" borderId="22" xfId="1" applyFont="1" applyBorder="1" applyAlignment="1">
      <alignment vertical="center"/>
    </xf>
    <xf numFmtId="43" fontId="4" fillId="0" borderId="22" xfId="1" applyFont="1" applyFill="1" applyBorder="1" applyAlignment="1">
      <alignment vertical="center"/>
    </xf>
    <xf numFmtId="43" fontId="2" fillId="0" borderId="22" xfId="1" applyFont="1" applyFill="1" applyBorder="1" applyAlignment="1">
      <alignment vertical="center"/>
    </xf>
    <xf numFmtId="43" fontId="2" fillId="0" borderId="23" xfId="1" applyFont="1" applyBorder="1" applyAlignment="1">
      <alignment vertical="center"/>
    </xf>
    <xf numFmtId="43" fontId="2" fillId="0" borderId="24" xfId="1" applyFont="1" applyBorder="1" applyAlignment="1">
      <alignment vertical="center"/>
    </xf>
    <xf numFmtId="43" fontId="2" fillId="0" borderId="25" xfId="1" applyFont="1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43" fontId="2" fillId="0" borderId="0" xfId="0" applyNumberFormat="1" applyFont="1" applyBorder="1" applyAlignment="1">
      <alignment vertical="center"/>
    </xf>
    <xf numFmtId="43" fontId="4" fillId="0" borderId="0" xfId="1" applyFont="1" applyFill="1" applyBorder="1" applyAlignment="1">
      <alignment vertical="center"/>
    </xf>
    <xf numFmtId="43" fontId="4" fillId="0" borderId="27" xfId="1" applyFont="1" applyFill="1" applyBorder="1" applyAlignment="1">
      <alignment vertical="center"/>
    </xf>
    <xf numFmtId="43" fontId="2" fillId="0" borderId="24" xfId="1" applyFont="1" applyFill="1" applyBorder="1" applyAlignment="1">
      <alignment vertical="center"/>
    </xf>
    <xf numFmtId="0" fontId="2" fillId="6" borderId="31" xfId="0" applyFont="1" applyFill="1" applyBorder="1" applyAlignment="1">
      <alignment vertical="center"/>
    </xf>
    <xf numFmtId="0" fontId="2" fillId="6" borderId="31" xfId="0" applyFont="1" applyFill="1" applyBorder="1" applyAlignment="1">
      <alignment horizontal="center" vertical="center"/>
    </xf>
    <xf numFmtId="0" fontId="4" fillId="6" borderId="31" xfId="0" applyFont="1" applyFill="1" applyBorder="1" applyAlignment="1">
      <alignment horizontal="center" vertical="center"/>
    </xf>
    <xf numFmtId="43" fontId="2" fillId="6" borderId="31" xfId="0" applyNumberFormat="1" applyFont="1" applyFill="1" applyBorder="1" applyAlignment="1">
      <alignment vertical="center"/>
    </xf>
    <xf numFmtId="0" fontId="4" fillId="6" borderId="31" xfId="0" applyFont="1" applyFill="1" applyBorder="1" applyAlignment="1">
      <alignment vertical="center"/>
    </xf>
    <xf numFmtId="43" fontId="2" fillId="6" borderId="32" xfId="0" applyNumberFormat="1" applyFont="1" applyFill="1" applyBorder="1" applyAlignment="1">
      <alignment vertical="center"/>
    </xf>
    <xf numFmtId="0" fontId="2" fillId="0" borderId="13" xfId="0" applyFont="1" applyBorder="1" applyAlignment="1">
      <alignment horizontal="left"/>
    </xf>
    <xf numFmtId="0" fontId="7" fillId="0" borderId="0" xfId="0" applyFont="1"/>
    <xf numFmtId="0" fontId="6" fillId="7" borderId="6" xfId="0" applyFont="1" applyFill="1" applyBorder="1" applyAlignment="1">
      <alignment vertical="center"/>
    </xf>
    <xf numFmtId="0" fontId="6" fillId="7" borderId="8" xfId="0" applyFont="1" applyFill="1" applyBorder="1" applyAlignment="1">
      <alignment vertical="center"/>
    </xf>
    <xf numFmtId="43" fontId="2" fillId="5" borderId="15" xfId="0" applyNumberFormat="1" applyFont="1" applyFill="1" applyBorder="1" applyAlignment="1">
      <alignment vertical="center"/>
    </xf>
    <xf numFmtId="0" fontId="4" fillId="0" borderId="28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1" xfId="0" applyFont="1" applyBorder="1" applyAlignment="1">
      <alignment vertical="center" wrapText="1"/>
    </xf>
    <xf numFmtId="0" fontId="4" fillId="0" borderId="31" xfId="0" applyFont="1" applyBorder="1" applyAlignment="1">
      <alignment horizontal="center" vertical="center" wrapText="1"/>
    </xf>
    <xf numFmtId="49" fontId="4" fillId="0" borderId="31" xfId="0" applyNumberFormat="1" applyFont="1" applyBorder="1" applyAlignment="1">
      <alignment horizontal="center" vertical="center" wrapText="1"/>
    </xf>
    <xf numFmtId="0" fontId="4" fillId="8" borderId="31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43" fontId="4" fillId="0" borderId="30" xfId="0" applyNumberFormat="1" applyFont="1" applyBorder="1" applyAlignment="1">
      <alignment vertical="center" wrapText="1"/>
    </xf>
    <xf numFmtId="43" fontId="4" fillId="4" borderId="30" xfId="1" applyFont="1" applyFill="1" applyBorder="1" applyAlignment="1">
      <alignment vertical="center"/>
    </xf>
    <xf numFmtId="43" fontId="4" fillId="4" borderId="31" xfId="1" applyFont="1" applyFill="1" applyBorder="1" applyAlignment="1">
      <alignment vertical="center"/>
    </xf>
    <xf numFmtId="43" fontId="4" fillId="0" borderId="31" xfId="1" applyFont="1" applyBorder="1" applyAlignment="1">
      <alignment vertical="center"/>
    </xf>
    <xf numFmtId="4" fontId="4" fillId="0" borderId="31" xfId="0" applyNumberFormat="1" applyFont="1" applyBorder="1"/>
    <xf numFmtId="43" fontId="4" fillId="0" borderId="31" xfId="1" applyFont="1" applyFill="1" applyBorder="1" applyAlignment="1">
      <alignment vertical="center"/>
    </xf>
    <xf numFmtId="43" fontId="2" fillId="0" borderId="18" xfId="1" applyFont="1" applyFill="1" applyBorder="1" applyAlignment="1">
      <alignment vertical="center"/>
    </xf>
    <xf numFmtId="43" fontId="2" fillId="0" borderId="19" xfId="1" applyFont="1" applyBorder="1" applyAlignment="1">
      <alignment vertical="center"/>
    </xf>
    <xf numFmtId="43" fontId="2" fillId="0" borderId="32" xfId="1" applyFont="1" applyBorder="1" applyAlignment="1">
      <alignment vertical="center"/>
    </xf>
    <xf numFmtId="0" fontId="4" fillId="0" borderId="9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3" fontId="4" fillId="0" borderId="4" xfId="0" applyNumberFormat="1" applyFont="1" applyFill="1" applyBorder="1" applyAlignment="1">
      <alignment vertical="center" wrapText="1"/>
    </xf>
    <xf numFmtId="4" fontId="4" fillId="0" borderId="2" xfId="0" applyNumberFormat="1" applyFont="1" applyFill="1" applyBorder="1"/>
    <xf numFmtId="43" fontId="2" fillId="0" borderId="3" xfId="1" applyFont="1" applyFill="1" applyBorder="1" applyAlignment="1">
      <alignment vertical="center"/>
    </xf>
    <xf numFmtId="0" fontId="4" fillId="0" borderId="0" xfId="0" applyFont="1" applyFill="1"/>
    <xf numFmtId="2" fontId="2" fillId="6" borderId="2" xfId="0" applyNumberFormat="1" applyFont="1" applyFill="1" applyBorder="1" applyAlignment="1">
      <alignment horizontal="center" vertical="center" wrapText="1"/>
    </xf>
    <xf numFmtId="43" fontId="4" fillId="0" borderId="5" xfId="1" applyFont="1" applyBorder="1" applyAlignment="1">
      <alignment vertical="center"/>
    </xf>
    <xf numFmtId="43" fontId="2" fillId="5" borderId="34" xfId="1" applyFont="1" applyFill="1" applyBorder="1" applyAlignment="1">
      <alignment vertical="center"/>
    </xf>
    <xf numFmtId="43" fontId="2" fillId="5" borderId="35" xfId="1" applyFont="1" applyFill="1" applyBorder="1" applyAlignment="1">
      <alignment vertical="center"/>
    </xf>
    <xf numFmtId="43" fontId="2" fillId="5" borderId="36" xfId="1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43" fontId="7" fillId="0" borderId="0" xfId="0" applyNumberFormat="1" applyFont="1"/>
    <xf numFmtId="0" fontId="6" fillId="0" borderId="0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6" fillId="7" borderId="16" xfId="0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center" vertical="center"/>
    </xf>
    <xf numFmtId="0" fontId="2" fillId="6" borderId="29" xfId="0" applyFont="1" applyFill="1" applyBorder="1" applyAlignment="1">
      <alignment horizontal="center" vertical="center"/>
    </xf>
    <xf numFmtId="0" fontId="2" fillId="6" borderId="30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2" fillId="6" borderId="10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2" fillId="5" borderId="33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88CCC-2EC0-4038-9F96-823FBACE727E}">
  <dimension ref="B1:AD36"/>
  <sheetViews>
    <sheetView tabSelected="1" workbookViewId="0">
      <pane xSplit="15" ySplit="7" topLeftCell="P8" activePane="bottomRight" state="frozen"/>
      <selection pane="topRight" activeCell="M1" sqref="M1"/>
      <selection pane="bottomLeft" activeCell="A3" sqref="A3"/>
      <selection pane="bottomRight" activeCell="AF12" sqref="AF12"/>
    </sheetView>
  </sheetViews>
  <sheetFormatPr defaultRowHeight="12.75" x14ac:dyDescent="0.2"/>
  <cols>
    <col min="1" max="1" width="0.85546875" style="59" customWidth="1"/>
    <col min="2" max="2" width="5.5703125" style="59" bestFit="1" customWidth="1"/>
    <col min="3" max="3" width="48.7109375" style="59" bestFit="1" customWidth="1"/>
    <col min="4" max="4" width="12.5703125" style="59" bestFit="1" customWidth="1"/>
    <col min="5" max="5" width="7.28515625" style="59" bestFit="1" customWidth="1"/>
    <col min="6" max="6" width="9.42578125" style="59" bestFit="1" customWidth="1"/>
    <col min="7" max="7" width="6" style="59" bestFit="1" customWidth="1"/>
    <col min="8" max="8" width="22" style="59" bestFit="1" customWidth="1"/>
    <col min="9" max="9" width="15.7109375" style="59" customWidth="1"/>
    <col min="10" max="10" width="6.140625" style="59" hidden="1" customWidth="1"/>
    <col min="11" max="11" width="6.140625" style="59" customWidth="1"/>
    <col min="12" max="12" width="9.140625" style="59" customWidth="1"/>
    <col min="13" max="13" width="10.42578125" style="59" customWidth="1"/>
    <col min="14" max="14" width="14.5703125" style="59" hidden="1" customWidth="1"/>
    <col min="15" max="15" width="14.42578125" style="59" bestFit="1" customWidth="1"/>
    <col min="16" max="16" width="13.5703125" style="59" hidden="1" customWidth="1"/>
    <col min="17" max="17" width="9.28515625" style="59" hidden="1" customWidth="1"/>
    <col min="18" max="18" width="7" style="59" hidden="1" customWidth="1"/>
    <col min="19" max="19" width="12.42578125" style="59" hidden="1" customWidth="1"/>
    <col min="20" max="20" width="5.42578125" style="59" hidden="1" customWidth="1"/>
    <col min="21" max="21" width="6.42578125" style="59" hidden="1" customWidth="1"/>
    <col min="22" max="22" width="6" style="59" hidden="1" customWidth="1"/>
    <col min="23" max="23" width="7.5703125" style="59" hidden="1" customWidth="1"/>
    <col min="24" max="24" width="9.28515625" style="59" hidden="1" customWidth="1"/>
    <col min="25" max="25" width="13.5703125" style="59" bestFit="1" customWidth="1"/>
    <col min="26" max="26" width="11.85546875" style="59" hidden="1" customWidth="1"/>
    <col min="27" max="27" width="9.5703125" style="59" hidden="1" customWidth="1"/>
    <col min="28" max="28" width="15" style="59" customWidth="1"/>
    <col min="29" max="29" width="16.28515625" style="59" hidden="1" customWidth="1"/>
    <col min="30" max="30" width="13.5703125" style="59" bestFit="1" customWidth="1"/>
    <col min="31" max="16384" width="9.140625" style="59"/>
  </cols>
  <sheetData>
    <row r="1" spans="2:30" s="93" customFormat="1" ht="20.100000000000001" customHeight="1" x14ac:dyDescent="0.3">
      <c r="B1" s="136" t="s">
        <v>5</v>
      </c>
      <c r="C1" s="136"/>
    </row>
    <row r="2" spans="2:30" s="93" customFormat="1" ht="20.100000000000001" customHeight="1" x14ac:dyDescent="0.3">
      <c r="B2" s="136" t="s">
        <v>67</v>
      </c>
      <c r="C2" s="136"/>
      <c r="Y2" s="128"/>
    </row>
    <row r="3" spans="2:30" s="93" customFormat="1" ht="20.100000000000001" customHeight="1" x14ac:dyDescent="0.3">
      <c r="B3" s="136" t="s">
        <v>64</v>
      </c>
      <c r="C3" s="136"/>
    </row>
    <row r="4" spans="2:30" s="93" customFormat="1" ht="20.100000000000001" customHeight="1" thickBot="1" x14ac:dyDescent="0.35">
      <c r="B4" s="136" t="s">
        <v>65</v>
      </c>
      <c r="C4" s="136"/>
    </row>
    <row r="5" spans="2:30" s="93" customFormat="1" ht="20.100000000000001" customHeight="1" thickBot="1" x14ac:dyDescent="0.35">
      <c r="B5" s="137" t="s">
        <v>66</v>
      </c>
      <c r="C5" s="137"/>
      <c r="N5" s="93" t="s">
        <v>62</v>
      </c>
      <c r="P5" s="94" t="s">
        <v>46</v>
      </c>
      <c r="Q5" s="95"/>
      <c r="R5" s="95"/>
      <c r="S5" s="95"/>
      <c r="T5" s="95"/>
      <c r="U5" s="95"/>
      <c r="V5" s="95"/>
      <c r="W5" s="95"/>
      <c r="X5" s="95"/>
      <c r="Y5" s="129"/>
      <c r="Z5" s="129"/>
      <c r="AA5" s="129"/>
      <c r="AB5" s="129"/>
      <c r="AC5" s="129"/>
      <c r="AD5" s="129"/>
    </row>
    <row r="6" spans="2:30" ht="15.75" customHeight="1" thickBot="1" x14ac:dyDescent="0.25">
      <c r="B6" s="92"/>
      <c r="C6" s="92"/>
      <c r="P6" s="63"/>
      <c r="Q6" s="63"/>
      <c r="R6" s="63"/>
      <c r="S6" s="63"/>
      <c r="T6" s="63"/>
      <c r="U6" s="63"/>
      <c r="V6" s="63"/>
      <c r="W6" s="63"/>
      <c r="X6" s="63"/>
      <c r="Y6" s="130" t="s">
        <v>46</v>
      </c>
      <c r="Z6" s="131"/>
      <c r="AA6" s="131"/>
      <c r="AB6" s="131"/>
      <c r="AC6" s="131"/>
      <c r="AD6" s="132"/>
    </row>
    <row r="7" spans="2:30" ht="24" customHeight="1" thickBot="1" x14ac:dyDescent="0.25">
      <c r="B7" s="1" t="s">
        <v>0</v>
      </c>
      <c r="C7" s="1" t="s">
        <v>6</v>
      </c>
      <c r="D7" s="2" t="s">
        <v>2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2" t="s">
        <v>1</v>
      </c>
      <c r="K7" s="2" t="s">
        <v>1</v>
      </c>
      <c r="L7" s="127" t="s">
        <v>12</v>
      </c>
      <c r="M7" s="127" t="s">
        <v>13</v>
      </c>
      <c r="N7" s="3" t="s">
        <v>14</v>
      </c>
      <c r="O7" s="3" t="s">
        <v>14</v>
      </c>
      <c r="P7" s="4" t="s">
        <v>15</v>
      </c>
      <c r="Q7" s="2" t="s">
        <v>16</v>
      </c>
      <c r="R7" s="4" t="s">
        <v>17</v>
      </c>
      <c r="S7" s="2" t="s">
        <v>18</v>
      </c>
      <c r="T7" s="4" t="s">
        <v>19</v>
      </c>
      <c r="U7" s="2" t="s">
        <v>20</v>
      </c>
      <c r="V7" s="2" t="s">
        <v>21</v>
      </c>
      <c r="W7" s="4" t="s">
        <v>22</v>
      </c>
      <c r="X7" s="2" t="s">
        <v>23</v>
      </c>
      <c r="Y7" s="2" t="s">
        <v>68</v>
      </c>
      <c r="Z7" s="2" t="s">
        <v>25</v>
      </c>
      <c r="AA7" s="2" t="s">
        <v>26</v>
      </c>
      <c r="AB7" s="2" t="s">
        <v>27</v>
      </c>
      <c r="AC7" s="5" t="s">
        <v>28</v>
      </c>
      <c r="AD7" s="2" t="s">
        <v>29</v>
      </c>
    </row>
    <row r="8" spans="2:30" ht="20.100000000000001" customHeight="1" x14ac:dyDescent="0.2">
      <c r="B8" s="66">
        <v>9055</v>
      </c>
      <c r="C8" s="67" t="s">
        <v>36</v>
      </c>
      <c r="D8" s="68" t="s">
        <v>30</v>
      </c>
      <c r="E8" s="69">
        <v>570401</v>
      </c>
      <c r="F8" s="68">
        <v>4</v>
      </c>
      <c r="G8" s="68">
        <v>22215</v>
      </c>
      <c r="H8" s="70" t="s">
        <v>50</v>
      </c>
      <c r="I8" s="70" t="s">
        <v>31</v>
      </c>
      <c r="J8" s="71">
        <v>51</v>
      </c>
      <c r="K8" s="68">
        <v>54</v>
      </c>
      <c r="L8" s="70" t="s">
        <v>32</v>
      </c>
      <c r="M8" s="10">
        <v>33</v>
      </c>
      <c r="N8" s="72">
        <v>500000</v>
      </c>
      <c r="O8" s="72">
        <v>500000</v>
      </c>
      <c r="P8" s="12"/>
      <c r="Q8" s="73"/>
      <c r="R8" s="73"/>
      <c r="S8" s="73"/>
      <c r="T8" s="73"/>
      <c r="U8" s="73"/>
      <c r="V8" s="73"/>
      <c r="W8" s="73"/>
      <c r="X8" s="73"/>
      <c r="Y8" s="74"/>
      <c r="Z8" s="74"/>
      <c r="AA8" s="73"/>
      <c r="AB8" s="75">
        <f>SUM(P8:AA8)</f>
        <v>0</v>
      </c>
      <c r="AC8" s="15"/>
      <c r="AD8" s="76">
        <f>O8-AA8-AB8</f>
        <v>500000</v>
      </c>
    </row>
    <row r="9" spans="2:30" hidden="1" x14ac:dyDescent="0.2">
      <c r="B9" s="64">
        <v>9090</v>
      </c>
      <c r="C9" s="50" t="s">
        <v>37</v>
      </c>
      <c r="D9" s="51" t="s">
        <v>30</v>
      </c>
      <c r="E9" s="52">
        <v>570401</v>
      </c>
      <c r="F9" s="51">
        <v>4</v>
      </c>
      <c r="G9" s="51">
        <v>22215</v>
      </c>
      <c r="H9" s="53" t="s">
        <v>51</v>
      </c>
      <c r="I9" s="53" t="s">
        <v>31</v>
      </c>
      <c r="J9" s="51">
        <v>51</v>
      </c>
      <c r="K9" s="51"/>
      <c r="L9" s="53" t="s">
        <v>32</v>
      </c>
      <c r="M9" s="54">
        <v>33</v>
      </c>
      <c r="N9" s="55">
        <v>9178036</v>
      </c>
      <c r="O9" s="55">
        <v>0</v>
      </c>
      <c r="P9" s="22"/>
      <c r="Q9" s="18"/>
      <c r="R9" s="18"/>
      <c r="S9" s="18"/>
      <c r="T9" s="18"/>
      <c r="U9" s="18"/>
      <c r="V9" s="18"/>
      <c r="W9" s="18"/>
      <c r="X9" s="18"/>
      <c r="Y9" s="23"/>
      <c r="Z9" s="19"/>
      <c r="AA9" s="24"/>
      <c r="AB9" s="75">
        <f t="shared" ref="AB9:AB16" si="0">SUM(P9:AA9)</f>
        <v>0</v>
      </c>
      <c r="AC9" s="15"/>
      <c r="AD9" s="77">
        <f t="shared" ref="AD9:AD16" si="1">O9-AA9-AB9</f>
        <v>0</v>
      </c>
    </row>
    <row r="10" spans="2:30" ht="20.100000000000001" customHeight="1" x14ac:dyDescent="0.2">
      <c r="B10" s="64">
        <v>8504</v>
      </c>
      <c r="C10" s="16" t="s">
        <v>34</v>
      </c>
      <c r="D10" s="7" t="s">
        <v>30</v>
      </c>
      <c r="E10" s="8">
        <v>570401</v>
      </c>
      <c r="F10" s="7">
        <v>4</v>
      </c>
      <c r="G10" s="7">
        <v>22215</v>
      </c>
      <c r="H10" s="9" t="s">
        <v>52</v>
      </c>
      <c r="I10" s="9" t="s">
        <v>31</v>
      </c>
      <c r="J10" s="51">
        <v>51</v>
      </c>
      <c r="K10" s="7">
        <v>54</v>
      </c>
      <c r="L10" s="9" t="s">
        <v>32</v>
      </c>
      <c r="M10" s="10">
        <v>33</v>
      </c>
      <c r="N10" s="17">
        <v>1845492</v>
      </c>
      <c r="O10" s="17">
        <v>1845492</v>
      </c>
      <c r="P10" s="20"/>
      <c r="Q10" s="20"/>
      <c r="R10" s="20"/>
      <c r="S10" s="45"/>
      <c r="T10" s="20"/>
      <c r="U10" s="20"/>
      <c r="V10" s="20"/>
      <c r="W10" s="20"/>
      <c r="X10" s="20"/>
      <c r="Y10" s="20">
        <v>522870.03</v>
      </c>
      <c r="Z10" s="21"/>
      <c r="AA10" s="20"/>
      <c r="AB10" s="75">
        <f t="shared" si="0"/>
        <v>522870.03</v>
      </c>
      <c r="AC10" s="15"/>
      <c r="AD10" s="77">
        <f t="shared" si="1"/>
        <v>1322621.97</v>
      </c>
    </row>
    <row r="11" spans="2:30" ht="20.100000000000001" customHeight="1" x14ac:dyDescent="0.2">
      <c r="B11" s="65">
        <v>8507</v>
      </c>
      <c r="C11" s="6" t="s">
        <v>53</v>
      </c>
      <c r="D11" s="7" t="s">
        <v>30</v>
      </c>
      <c r="E11" s="8">
        <v>570401</v>
      </c>
      <c r="F11" s="7">
        <v>4</v>
      </c>
      <c r="G11" s="7">
        <v>22215</v>
      </c>
      <c r="H11" s="116" t="s">
        <v>54</v>
      </c>
      <c r="I11" s="9" t="s">
        <v>31</v>
      </c>
      <c r="J11" s="51">
        <v>51</v>
      </c>
      <c r="K11" s="7">
        <v>54</v>
      </c>
      <c r="L11" s="9" t="s">
        <v>32</v>
      </c>
      <c r="M11" s="10">
        <v>33</v>
      </c>
      <c r="N11" s="11">
        <v>60669570</v>
      </c>
      <c r="O11" s="11">
        <v>29418382</v>
      </c>
      <c r="P11" s="12"/>
      <c r="Q11" s="12"/>
      <c r="R11" s="12"/>
      <c r="S11" s="45"/>
      <c r="T11" s="12"/>
      <c r="U11" s="12"/>
      <c r="V11" s="12"/>
      <c r="W11" s="12"/>
      <c r="X11" s="12"/>
      <c r="Y11" s="12">
        <v>4516198.0199999996</v>
      </c>
      <c r="Z11" s="13"/>
      <c r="AA11" s="12"/>
      <c r="AB11" s="75">
        <f t="shared" si="0"/>
        <v>4516198.0199999996</v>
      </c>
      <c r="AC11" s="15"/>
      <c r="AD11" s="77">
        <f t="shared" si="1"/>
        <v>24902183.98</v>
      </c>
    </row>
    <row r="12" spans="2:30" s="121" customFormat="1" ht="20.100000000000001" customHeight="1" x14ac:dyDescent="0.2">
      <c r="B12" s="65">
        <v>8502</v>
      </c>
      <c r="C12" s="114" t="s">
        <v>4</v>
      </c>
      <c r="D12" s="58" t="s">
        <v>30</v>
      </c>
      <c r="E12" s="115">
        <v>570401</v>
      </c>
      <c r="F12" s="58">
        <v>4</v>
      </c>
      <c r="G12" s="58">
        <v>22215</v>
      </c>
      <c r="H12" s="116" t="s">
        <v>55</v>
      </c>
      <c r="I12" s="116" t="s">
        <v>31</v>
      </c>
      <c r="J12" s="58">
        <v>51</v>
      </c>
      <c r="K12" s="58">
        <v>54</v>
      </c>
      <c r="L12" s="116" t="s">
        <v>32</v>
      </c>
      <c r="M12" s="117">
        <v>33</v>
      </c>
      <c r="N12" s="118">
        <v>14242000</v>
      </c>
      <c r="O12" s="118">
        <v>14242000</v>
      </c>
      <c r="P12" s="13"/>
      <c r="Q12" s="13"/>
      <c r="R12" s="13"/>
      <c r="S12" s="119"/>
      <c r="T12" s="13"/>
      <c r="U12" s="13"/>
      <c r="V12" s="13"/>
      <c r="W12" s="13"/>
      <c r="X12" s="13"/>
      <c r="Y12" s="13">
        <f>9130198.5-Y10</f>
        <v>8607328.4700000007</v>
      </c>
      <c r="Z12" s="13"/>
      <c r="AA12" s="13"/>
      <c r="AB12" s="75">
        <f t="shared" si="0"/>
        <v>8607328.4700000007</v>
      </c>
      <c r="AC12" s="120"/>
      <c r="AD12" s="85">
        <f t="shared" si="1"/>
        <v>5634671.5299999993</v>
      </c>
    </row>
    <row r="13" spans="2:30" ht="20.100000000000001" customHeight="1" x14ac:dyDescent="0.2">
      <c r="B13" s="64">
        <v>8517</v>
      </c>
      <c r="C13" s="16" t="s">
        <v>35</v>
      </c>
      <c r="D13" s="7" t="s">
        <v>30</v>
      </c>
      <c r="E13" s="8">
        <v>570401</v>
      </c>
      <c r="F13" s="7">
        <v>4</v>
      </c>
      <c r="G13" s="7">
        <v>22215</v>
      </c>
      <c r="H13" s="116" t="s">
        <v>56</v>
      </c>
      <c r="I13" s="9" t="s">
        <v>31</v>
      </c>
      <c r="J13" s="51">
        <v>51</v>
      </c>
      <c r="K13" s="7">
        <v>54</v>
      </c>
      <c r="L13" s="9" t="s">
        <v>32</v>
      </c>
      <c r="M13" s="10">
        <v>33</v>
      </c>
      <c r="N13" s="17">
        <v>9660000</v>
      </c>
      <c r="O13" s="17">
        <f>9660000</f>
        <v>9660000</v>
      </c>
      <c r="P13" s="20"/>
      <c r="Q13" s="18"/>
      <c r="R13" s="18"/>
      <c r="S13" s="45"/>
      <c r="T13" s="18"/>
      <c r="U13" s="18"/>
      <c r="V13" s="18"/>
      <c r="W13" s="18"/>
      <c r="X13" s="18"/>
      <c r="Y13" s="19">
        <v>8911839.8800000008</v>
      </c>
      <c r="Z13" s="19"/>
      <c r="AA13" s="18"/>
      <c r="AB13" s="75">
        <f t="shared" si="0"/>
        <v>8911839.8800000008</v>
      </c>
      <c r="AC13" s="15"/>
      <c r="AD13" s="77">
        <f t="shared" si="1"/>
        <v>748160.11999999918</v>
      </c>
    </row>
    <row r="14" spans="2:30" ht="20.100000000000001" customHeight="1" x14ac:dyDescent="0.2">
      <c r="B14" s="64">
        <v>8517</v>
      </c>
      <c r="C14" s="16" t="s">
        <v>35</v>
      </c>
      <c r="D14" s="7" t="s">
        <v>30</v>
      </c>
      <c r="E14" s="8">
        <v>570401</v>
      </c>
      <c r="F14" s="7">
        <v>4</v>
      </c>
      <c r="G14" s="7">
        <v>22215</v>
      </c>
      <c r="H14" s="116" t="s">
        <v>56</v>
      </c>
      <c r="I14" s="9" t="s">
        <v>31</v>
      </c>
      <c r="J14" s="58">
        <v>51</v>
      </c>
      <c r="K14" s="7">
        <v>51</v>
      </c>
      <c r="L14" s="9" t="s">
        <v>32</v>
      </c>
      <c r="M14" s="10">
        <v>33</v>
      </c>
      <c r="N14" s="17"/>
      <c r="O14" s="17">
        <v>1452800</v>
      </c>
      <c r="P14" s="20"/>
      <c r="Q14" s="18"/>
      <c r="R14" s="18"/>
      <c r="S14" s="45"/>
      <c r="T14" s="18"/>
      <c r="U14" s="18"/>
      <c r="V14" s="18"/>
      <c r="W14" s="18"/>
      <c r="X14" s="18"/>
      <c r="Y14" s="19">
        <v>0</v>
      </c>
      <c r="Z14" s="19"/>
      <c r="AA14" s="18"/>
      <c r="AB14" s="75">
        <f t="shared" si="0"/>
        <v>0</v>
      </c>
      <c r="AC14" s="15"/>
      <c r="AD14" s="77">
        <f t="shared" si="1"/>
        <v>1452800</v>
      </c>
    </row>
    <row r="15" spans="2:30" ht="20.100000000000001" customHeight="1" x14ac:dyDescent="0.2">
      <c r="B15" s="64">
        <v>8505</v>
      </c>
      <c r="C15" s="16" t="s">
        <v>58</v>
      </c>
      <c r="D15" s="7" t="s">
        <v>30</v>
      </c>
      <c r="E15" s="8">
        <v>570401</v>
      </c>
      <c r="F15" s="7">
        <v>4</v>
      </c>
      <c r="G15" s="7">
        <v>22215</v>
      </c>
      <c r="H15" s="9" t="s">
        <v>57</v>
      </c>
      <c r="I15" s="9" t="s">
        <v>31</v>
      </c>
      <c r="J15" s="51">
        <v>51</v>
      </c>
      <c r="K15" s="7">
        <v>54</v>
      </c>
      <c r="L15" s="9" t="s">
        <v>32</v>
      </c>
      <c r="M15" s="10">
        <v>33</v>
      </c>
      <c r="N15" s="17">
        <v>100000</v>
      </c>
      <c r="O15" s="17">
        <v>100000</v>
      </c>
      <c r="P15" s="20"/>
      <c r="Q15" s="18"/>
      <c r="R15" s="18"/>
      <c r="S15" s="45"/>
      <c r="T15" s="18"/>
      <c r="U15" s="18"/>
      <c r="V15" s="18"/>
      <c r="W15" s="18"/>
      <c r="X15" s="18"/>
      <c r="Y15" s="19">
        <v>58186.44</v>
      </c>
      <c r="Z15" s="19"/>
      <c r="AA15" s="18"/>
      <c r="AB15" s="75">
        <f t="shared" si="0"/>
        <v>58186.44</v>
      </c>
      <c r="AC15" s="15"/>
      <c r="AD15" s="77">
        <f t="shared" si="1"/>
        <v>41813.56</v>
      </c>
    </row>
    <row r="16" spans="2:30" ht="20.100000000000001" customHeight="1" thickBot="1" x14ac:dyDescent="0.25">
      <c r="B16" s="97">
        <v>9054</v>
      </c>
      <c r="C16" s="98" t="s">
        <v>33</v>
      </c>
      <c r="D16" s="99" t="s">
        <v>30</v>
      </c>
      <c r="E16" s="100">
        <v>570401</v>
      </c>
      <c r="F16" s="101">
        <v>4</v>
      </c>
      <c r="G16" s="101">
        <v>22215</v>
      </c>
      <c r="H16" s="102" t="s">
        <v>59</v>
      </c>
      <c r="I16" s="102" t="s">
        <v>31</v>
      </c>
      <c r="J16" s="103">
        <v>51</v>
      </c>
      <c r="K16" s="101">
        <v>54</v>
      </c>
      <c r="L16" s="102" t="s">
        <v>32</v>
      </c>
      <c r="M16" s="104">
        <v>33</v>
      </c>
      <c r="N16" s="105">
        <v>10180000</v>
      </c>
      <c r="O16" s="105">
        <v>10180000</v>
      </c>
      <c r="P16" s="106"/>
      <c r="Q16" s="107"/>
      <c r="R16" s="108"/>
      <c r="S16" s="109"/>
      <c r="T16" s="108"/>
      <c r="U16" s="108"/>
      <c r="V16" s="108"/>
      <c r="W16" s="108"/>
      <c r="X16" s="108"/>
      <c r="Y16" s="108">
        <v>3629229.72</v>
      </c>
      <c r="Z16" s="110"/>
      <c r="AA16" s="108"/>
      <c r="AB16" s="111">
        <f t="shared" si="0"/>
        <v>3629229.72</v>
      </c>
      <c r="AC16" s="112"/>
      <c r="AD16" s="113">
        <f t="shared" si="1"/>
        <v>6550770.2799999993</v>
      </c>
    </row>
    <row r="17" spans="2:30" ht="24" customHeight="1" thickBot="1" x14ac:dyDescent="0.25">
      <c r="B17" s="144" t="s">
        <v>38</v>
      </c>
      <c r="C17" s="145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96">
        <f>SUM(N8:N16)</f>
        <v>106375098</v>
      </c>
      <c r="O17" s="96">
        <f>SUM(O8:O16)</f>
        <v>67398674</v>
      </c>
      <c r="P17" s="96">
        <f t="shared" ref="P17:AA17" si="2">SUM(P8:P16)</f>
        <v>0</v>
      </c>
      <c r="Q17" s="96">
        <f t="shared" si="2"/>
        <v>0</v>
      </c>
      <c r="R17" s="96">
        <f t="shared" si="2"/>
        <v>0</v>
      </c>
      <c r="S17" s="96">
        <f t="shared" si="2"/>
        <v>0</v>
      </c>
      <c r="T17" s="96">
        <f t="shared" si="2"/>
        <v>0</v>
      </c>
      <c r="U17" s="96">
        <f t="shared" si="2"/>
        <v>0</v>
      </c>
      <c r="V17" s="96">
        <f t="shared" si="2"/>
        <v>0</v>
      </c>
      <c r="W17" s="96">
        <f t="shared" si="2"/>
        <v>0</v>
      </c>
      <c r="X17" s="96">
        <f t="shared" si="2"/>
        <v>0</v>
      </c>
      <c r="Y17" s="96">
        <f t="shared" si="2"/>
        <v>26245652.559999999</v>
      </c>
      <c r="Z17" s="96">
        <f t="shared" si="2"/>
        <v>0</v>
      </c>
      <c r="AA17" s="96">
        <f t="shared" si="2"/>
        <v>0</v>
      </c>
      <c r="AB17" s="49">
        <f>SUM(P17:AA17)</f>
        <v>26245652.559999999</v>
      </c>
      <c r="AC17" s="49">
        <f>SUM(AC12:AC16)</f>
        <v>0</v>
      </c>
      <c r="AD17" s="96">
        <f>SUM(AD8:AD16)</f>
        <v>41153021.439999998</v>
      </c>
    </row>
    <row r="18" spans="2:30" ht="20.100000000000001" customHeight="1" thickBot="1" x14ac:dyDescent="0.25">
      <c r="B18" s="25">
        <v>1471</v>
      </c>
      <c r="C18" s="8" t="s">
        <v>39</v>
      </c>
      <c r="D18" s="27" t="s">
        <v>3</v>
      </c>
      <c r="E18" s="26">
        <v>570400</v>
      </c>
      <c r="F18" s="27">
        <v>3</v>
      </c>
      <c r="G18" s="27">
        <v>22215</v>
      </c>
      <c r="H18" s="28" t="s">
        <v>47</v>
      </c>
      <c r="I18" s="9" t="s">
        <v>31</v>
      </c>
      <c r="J18" s="51">
        <v>51</v>
      </c>
      <c r="K18" s="7">
        <v>54</v>
      </c>
      <c r="L18" s="9" t="s">
        <v>32</v>
      </c>
      <c r="M18" s="7">
        <v>44</v>
      </c>
      <c r="N18" s="32">
        <v>2000000</v>
      </c>
      <c r="O18" s="32">
        <v>2000000</v>
      </c>
      <c r="P18" s="18"/>
      <c r="Q18" s="18"/>
      <c r="R18" s="18"/>
      <c r="S18" s="46"/>
      <c r="T18" s="18"/>
      <c r="U18" s="18"/>
      <c r="V18" s="18"/>
      <c r="W18" s="18"/>
      <c r="X18" s="18">
        <v>0</v>
      </c>
      <c r="Y18" s="18">
        <v>27216.43</v>
      </c>
      <c r="Z18" s="18"/>
      <c r="AA18" s="18"/>
      <c r="AB18" s="14">
        <f>SUM(P18:AA18)</f>
        <v>27216.43</v>
      </c>
      <c r="AC18" s="15"/>
      <c r="AD18" s="78">
        <f>O18-AB18+AC18</f>
        <v>1972783.57</v>
      </c>
    </row>
    <row r="19" spans="2:30" ht="13.5" hidden="1" thickBot="1" x14ac:dyDescent="0.25">
      <c r="B19" s="56">
        <v>1984</v>
      </c>
      <c r="C19" s="52" t="s">
        <v>48</v>
      </c>
      <c r="D19" s="51" t="s">
        <v>3</v>
      </c>
      <c r="E19" s="52">
        <v>570400</v>
      </c>
      <c r="F19" s="51">
        <v>3</v>
      </c>
      <c r="G19" s="51">
        <v>22215</v>
      </c>
      <c r="H19" s="53" t="s">
        <v>49</v>
      </c>
      <c r="I19" s="53" t="s">
        <v>31</v>
      </c>
      <c r="J19" s="51">
        <v>51</v>
      </c>
      <c r="K19" s="51"/>
      <c r="L19" s="53" t="s">
        <v>32</v>
      </c>
      <c r="M19" s="51">
        <v>44</v>
      </c>
      <c r="N19" s="57">
        <v>10000000</v>
      </c>
      <c r="O19" s="57">
        <v>0</v>
      </c>
      <c r="P19" s="18"/>
      <c r="Q19" s="18"/>
      <c r="R19" s="18"/>
      <c r="S19" s="45"/>
      <c r="T19" s="18"/>
      <c r="U19" s="18"/>
      <c r="V19" s="18"/>
      <c r="W19" s="18"/>
      <c r="X19" s="18"/>
      <c r="Y19" s="123"/>
      <c r="Z19" s="123"/>
      <c r="AA19" s="123"/>
      <c r="AB19" s="123"/>
      <c r="AC19" s="15"/>
      <c r="AD19" s="77">
        <f t="shared" ref="AD19" si="3">O19-AB19+AC19</f>
        <v>0</v>
      </c>
    </row>
    <row r="20" spans="2:30" ht="24" customHeight="1" thickBot="1" x14ac:dyDescent="0.25">
      <c r="B20" s="147" t="s">
        <v>40</v>
      </c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51"/>
      <c r="N20" s="29">
        <f t="shared" ref="N20:AB20" si="4">SUM(N18:N19)</f>
        <v>12000000</v>
      </c>
      <c r="O20" s="29">
        <f t="shared" si="4"/>
        <v>2000000</v>
      </c>
      <c r="P20" s="33">
        <f t="shared" si="4"/>
        <v>0</v>
      </c>
      <c r="Q20" s="47">
        <f t="shared" si="4"/>
        <v>0</v>
      </c>
      <c r="R20" s="48">
        <f t="shared" si="4"/>
        <v>0</v>
      </c>
      <c r="S20" s="48">
        <f t="shared" si="4"/>
        <v>0</v>
      </c>
      <c r="T20" s="48">
        <f t="shared" si="4"/>
        <v>0</v>
      </c>
      <c r="U20" s="48">
        <f t="shared" si="4"/>
        <v>0</v>
      </c>
      <c r="V20" s="48">
        <f t="shared" si="4"/>
        <v>0</v>
      </c>
      <c r="W20" s="48">
        <f t="shared" si="4"/>
        <v>0</v>
      </c>
      <c r="X20" s="49">
        <f t="shared" si="4"/>
        <v>0</v>
      </c>
      <c r="Y20" s="124">
        <f t="shared" si="4"/>
        <v>27216.43</v>
      </c>
      <c r="Z20" s="125">
        <f t="shared" si="4"/>
        <v>0</v>
      </c>
      <c r="AA20" s="30">
        <f t="shared" si="4"/>
        <v>0</v>
      </c>
      <c r="AB20" s="126">
        <f t="shared" si="4"/>
        <v>27216.43</v>
      </c>
      <c r="AC20" s="34">
        <f>SUM(AC18:AC19)</f>
        <v>0</v>
      </c>
      <c r="AD20" s="31">
        <f>SUM(AD18:AD19)</f>
        <v>1972783.57</v>
      </c>
    </row>
    <row r="21" spans="2:30" ht="24" customHeight="1" thickBot="1" x14ac:dyDescent="0.25">
      <c r="B21" s="149" t="s">
        <v>41</v>
      </c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35">
        <f t="shared" ref="N21:AB21" si="5">N17+N20</f>
        <v>118375098</v>
      </c>
      <c r="O21" s="35">
        <f t="shared" si="5"/>
        <v>69398674</v>
      </c>
      <c r="P21" s="36">
        <f t="shared" si="5"/>
        <v>0</v>
      </c>
      <c r="Q21" s="37">
        <f t="shared" si="5"/>
        <v>0</v>
      </c>
      <c r="R21" s="38">
        <f t="shared" si="5"/>
        <v>0</v>
      </c>
      <c r="S21" s="38">
        <f t="shared" si="5"/>
        <v>0</v>
      </c>
      <c r="T21" s="38">
        <f t="shared" si="5"/>
        <v>0</v>
      </c>
      <c r="U21" s="38">
        <f t="shared" si="5"/>
        <v>0</v>
      </c>
      <c r="V21" s="38">
        <f t="shared" si="5"/>
        <v>0</v>
      </c>
      <c r="W21" s="38">
        <f t="shared" si="5"/>
        <v>0</v>
      </c>
      <c r="X21" s="38">
        <f t="shared" si="5"/>
        <v>0</v>
      </c>
      <c r="Y21" s="38">
        <f t="shared" si="5"/>
        <v>26272868.989999998</v>
      </c>
      <c r="Z21" s="38">
        <f t="shared" si="5"/>
        <v>0</v>
      </c>
      <c r="AA21" s="38">
        <f t="shared" si="5"/>
        <v>0</v>
      </c>
      <c r="AB21" s="38">
        <f t="shared" si="5"/>
        <v>26272868.989999998</v>
      </c>
      <c r="AC21" s="36">
        <f>AC17+AC20</f>
        <v>0</v>
      </c>
      <c r="AD21" s="39">
        <f>AD20+AD17</f>
        <v>43125805.009999998</v>
      </c>
    </row>
    <row r="22" spans="2:30" x14ac:dyDescent="0.2">
      <c r="B22" s="79"/>
      <c r="C22" s="80"/>
      <c r="D22" s="80"/>
      <c r="E22" s="80"/>
      <c r="F22" s="81"/>
      <c r="G22" s="81"/>
      <c r="H22" s="81"/>
      <c r="I22" s="81"/>
      <c r="J22" s="81"/>
      <c r="K22" s="81"/>
      <c r="L22" s="81"/>
      <c r="M22" s="81"/>
      <c r="N22" s="81"/>
      <c r="O22" s="82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>
        <f>SUM(P22:AA22)</f>
        <v>0</v>
      </c>
      <c r="AD22" s="84"/>
    </row>
    <row r="23" spans="2:30" ht="13.5" thickBot="1" x14ac:dyDescent="0.25">
      <c r="B23" s="79"/>
      <c r="C23" s="80"/>
      <c r="D23" s="80"/>
      <c r="E23" s="80"/>
      <c r="F23" s="81"/>
      <c r="G23" s="81"/>
      <c r="H23" s="81"/>
      <c r="I23" s="81"/>
      <c r="J23" s="81"/>
      <c r="K23" s="81"/>
      <c r="L23" s="81"/>
      <c r="M23" s="81"/>
      <c r="N23" s="81"/>
      <c r="O23" s="82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4"/>
    </row>
    <row r="24" spans="2:30" ht="35.25" customHeight="1" thickBot="1" x14ac:dyDescent="0.25">
      <c r="B24" s="138" t="s">
        <v>63</v>
      </c>
      <c r="C24" s="139"/>
      <c r="D24" s="140"/>
      <c r="E24" s="40" t="s">
        <v>7</v>
      </c>
      <c r="F24" s="41" t="s">
        <v>42</v>
      </c>
      <c r="G24" s="41"/>
      <c r="H24" s="41" t="s">
        <v>43</v>
      </c>
      <c r="I24" s="122" t="s">
        <v>44</v>
      </c>
      <c r="J24" s="41" t="s">
        <v>1</v>
      </c>
      <c r="K24" s="41" t="s">
        <v>1</v>
      </c>
      <c r="L24" s="41"/>
      <c r="M24" s="41"/>
      <c r="N24" s="3" t="s">
        <v>14</v>
      </c>
      <c r="O24" s="3" t="s">
        <v>14</v>
      </c>
      <c r="P24" s="4" t="s">
        <v>15</v>
      </c>
      <c r="Q24" s="2" t="s">
        <v>16</v>
      </c>
      <c r="R24" s="4" t="s">
        <v>17</v>
      </c>
      <c r="S24" s="2" t="s">
        <v>18</v>
      </c>
      <c r="T24" s="4" t="s">
        <v>19</v>
      </c>
      <c r="U24" s="2" t="s">
        <v>20</v>
      </c>
      <c r="V24" s="2" t="s">
        <v>21</v>
      </c>
      <c r="W24" s="4" t="s">
        <v>22</v>
      </c>
      <c r="X24" s="2" t="s">
        <v>23</v>
      </c>
      <c r="Y24" s="2" t="s">
        <v>24</v>
      </c>
      <c r="Z24" s="2" t="s">
        <v>25</v>
      </c>
      <c r="AA24" s="2" t="s">
        <v>26</v>
      </c>
      <c r="AB24" s="2" t="s">
        <v>27</v>
      </c>
      <c r="AC24" s="5" t="s">
        <v>28</v>
      </c>
      <c r="AD24" s="2" t="s">
        <v>29</v>
      </c>
    </row>
    <row r="25" spans="2:30" ht="20.100000000000001" customHeight="1" x14ac:dyDescent="0.2">
      <c r="B25" s="141" t="s">
        <v>60</v>
      </c>
      <c r="C25" s="142"/>
      <c r="D25" s="143"/>
      <c r="E25" s="43">
        <v>800998</v>
      </c>
      <c r="F25" s="42"/>
      <c r="G25" s="42"/>
      <c r="H25" s="42"/>
      <c r="I25" s="42">
        <v>13110111</v>
      </c>
      <c r="J25" s="42">
        <v>510</v>
      </c>
      <c r="K25" s="42">
        <v>510</v>
      </c>
      <c r="L25" s="42"/>
      <c r="M25" s="42"/>
      <c r="N25" s="44">
        <v>303492</v>
      </c>
      <c r="O25" s="44">
        <v>1452800</v>
      </c>
      <c r="P25" s="19"/>
      <c r="Q25" s="19"/>
      <c r="R25" s="19"/>
      <c r="S25" s="19">
        <v>303492</v>
      </c>
      <c r="T25" s="19"/>
      <c r="U25" s="19"/>
      <c r="V25" s="19"/>
      <c r="W25" s="19"/>
      <c r="X25" s="19"/>
      <c r="Y25" s="19">
        <v>1121581.1399999999</v>
      </c>
      <c r="Z25" s="19"/>
      <c r="AA25" s="19"/>
      <c r="AB25" s="19">
        <f t="shared" ref="AB25:AB26" si="6">SUM(P25:AA25)</f>
        <v>1425073.14</v>
      </c>
      <c r="AC25" s="14"/>
      <c r="AD25" s="85">
        <f t="shared" ref="AD25:AD27" si="7">O25-AB25+AC25</f>
        <v>27726.860000000102</v>
      </c>
    </row>
    <row r="26" spans="2:30" ht="20.100000000000001" customHeight="1" x14ac:dyDescent="0.2">
      <c r="B26" s="141" t="s">
        <v>61</v>
      </c>
      <c r="C26" s="142"/>
      <c r="D26" s="143"/>
      <c r="E26" s="43">
        <v>800998</v>
      </c>
      <c r="F26" s="42"/>
      <c r="G26" s="42"/>
      <c r="H26" s="42"/>
      <c r="I26" s="42">
        <v>15110101</v>
      </c>
      <c r="J26" s="42">
        <v>510</v>
      </c>
      <c r="K26" s="42">
        <v>540</v>
      </c>
      <c r="L26" s="42"/>
      <c r="M26" s="42"/>
      <c r="N26" s="44">
        <v>118071606</v>
      </c>
      <c r="O26" s="44">
        <f>O21-O25</f>
        <v>67945874</v>
      </c>
      <c r="P26" s="19"/>
      <c r="Q26" s="19"/>
      <c r="R26" s="19"/>
      <c r="S26" s="19"/>
      <c r="T26" s="19"/>
      <c r="U26" s="19"/>
      <c r="V26" s="19"/>
      <c r="W26" s="19"/>
      <c r="X26" s="19"/>
      <c r="Y26" s="19">
        <f>O26</f>
        <v>67945874</v>
      </c>
      <c r="Z26" s="19"/>
      <c r="AA26" s="19"/>
      <c r="AB26" s="19">
        <f t="shared" si="6"/>
        <v>67945874</v>
      </c>
      <c r="AC26" s="14"/>
      <c r="AD26" s="85">
        <f t="shared" si="7"/>
        <v>0</v>
      </c>
    </row>
    <row r="27" spans="2:30" ht="24" customHeight="1" thickBot="1" x14ac:dyDescent="0.25">
      <c r="B27" s="133" t="s">
        <v>45</v>
      </c>
      <c r="C27" s="134"/>
      <c r="D27" s="135"/>
      <c r="E27" s="86"/>
      <c r="F27" s="87"/>
      <c r="G27" s="87"/>
      <c r="H27" s="87"/>
      <c r="I27" s="87"/>
      <c r="J27" s="88"/>
      <c r="K27" s="88"/>
      <c r="L27" s="88"/>
      <c r="M27" s="88"/>
      <c r="N27" s="89">
        <f>SUM(N25:N26)</f>
        <v>118375098</v>
      </c>
      <c r="O27" s="89">
        <f>SUM(O25:O26)</f>
        <v>69398674</v>
      </c>
      <c r="P27" s="89">
        <f t="shared" ref="P27:AA27" si="8">SUM(P25:P26)</f>
        <v>0</v>
      </c>
      <c r="Q27" s="89">
        <f t="shared" si="8"/>
        <v>0</v>
      </c>
      <c r="R27" s="89">
        <f t="shared" si="8"/>
        <v>0</v>
      </c>
      <c r="S27" s="89">
        <f t="shared" si="8"/>
        <v>303492</v>
      </c>
      <c r="T27" s="89">
        <f t="shared" si="8"/>
        <v>0</v>
      </c>
      <c r="U27" s="89">
        <f t="shared" si="8"/>
        <v>0</v>
      </c>
      <c r="V27" s="89">
        <f t="shared" si="8"/>
        <v>0</v>
      </c>
      <c r="W27" s="89">
        <f t="shared" si="8"/>
        <v>0</v>
      </c>
      <c r="X27" s="89">
        <f t="shared" si="8"/>
        <v>0</v>
      </c>
      <c r="Y27" s="89">
        <f t="shared" si="8"/>
        <v>69067455.140000001</v>
      </c>
      <c r="Z27" s="89">
        <f t="shared" si="8"/>
        <v>0</v>
      </c>
      <c r="AA27" s="89">
        <f t="shared" si="8"/>
        <v>0</v>
      </c>
      <c r="AB27" s="89">
        <f>SUM(AB25:AB26)</f>
        <v>69370947.140000001</v>
      </c>
      <c r="AC27" s="90"/>
      <c r="AD27" s="91">
        <f t="shared" si="7"/>
        <v>27726.859999999404</v>
      </c>
    </row>
    <row r="31" spans="2:30" x14ac:dyDescent="0.2">
      <c r="O31" s="60"/>
    </row>
    <row r="32" spans="2:30" x14ac:dyDescent="0.2">
      <c r="AB32" s="60"/>
    </row>
    <row r="33" spans="14:14" x14ac:dyDescent="0.2">
      <c r="N33" s="61"/>
    </row>
    <row r="34" spans="14:14" x14ac:dyDescent="0.2">
      <c r="N34" s="61"/>
    </row>
    <row r="35" spans="14:14" x14ac:dyDescent="0.2">
      <c r="N35" s="62"/>
    </row>
    <row r="36" spans="14:14" x14ac:dyDescent="0.2">
      <c r="N36" s="61"/>
    </row>
  </sheetData>
  <mergeCells count="14">
    <mergeCell ref="B26:D26"/>
    <mergeCell ref="B27:D27"/>
    <mergeCell ref="Y6:AD6"/>
    <mergeCell ref="B17:M17"/>
    <mergeCell ref="B20:M20"/>
    <mergeCell ref="B21:M21"/>
    <mergeCell ref="B24:D24"/>
    <mergeCell ref="B25:D25"/>
    <mergeCell ref="Y5:AD5"/>
    <mergeCell ref="B1:C1"/>
    <mergeCell ref="B2:C2"/>
    <mergeCell ref="B3:C3"/>
    <mergeCell ref="B4:C4"/>
    <mergeCell ref="B5:C5"/>
  </mergeCells>
  <pageMargins left="0.31496062992125984" right="0.31496062992125984" top="1.1811023622047245" bottom="0.78740157480314965" header="0.51181102362204722" footer="0.31496062992125984"/>
  <pageSetup paperSize="8" scale="80" orientation="landscape" r:id="rId1"/>
  <ignoredErrors>
    <ignoredError sqref="AB8:AB20 AB25" formulaRange="1"/>
    <ignoredError sqref="H8:L16 H18:L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ORÇAMENT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Marly Gomes Araujo</dc:creator>
  <cp:lastModifiedBy>Marly Gomes Araujo</cp:lastModifiedBy>
  <cp:lastPrinted>2022-10-19T20:45:51Z</cp:lastPrinted>
  <dcterms:created xsi:type="dcterms:W3CDTF">2022-06-10T17:23:51Z</dcterms:created>
  <dcterms:modified xsi:type="dcterms:W3CDTF">2022-12-06T19:36:35Z</dcterms:modified>
</cp:coreProperties>
</file>